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mccoart1\DDS\IT\+Forms &amp; Website etc\+BDD Stuff\+eBDForms (Fillable PDFs)\+Approved Fillable PDFs &amp; Word Files\ResidentialLoadCalculation\"/>
    </mc:Choice>
  </mc:AlternateContent>
  <xr:revisionPtr revIDLastSave="0" documentId="13_ncr:1_{13B0A324-94C3-48F7-B160-34DB2A932C75}" xr6:coauthVersionLast="36" xr6:coauthVersionMax="36" xr10:uidLastSave="{00000000-0000-0000-0000-000000000000}"/>
  <workbookProtection workbookPassword="C96E" lockStructure="1"/>
  <bookViews>
    <workbookView xWindow="0" yWindow="0" windowWidth="9600" windowHeight="3210" xr2:uid="{00000000-000D-0000-FFFF-FFFF00000000}"/>
  </bookViews>
  <sheets>
    <sheet name="Residential Load Calculatio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54" i="1" l="1"/>
  <c r="M34" i="1" l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35" i="1" l="1"/>
  <c r="M51" i="1" s="1"/>
  <c r="M52" i="1" s="1"/>
  <c r="M47" i="1"/>
  <c r="M53" i="1" l="1"/>
  <c r="M55" i="1" l="1"/>
  <c r="C58" i="1" s="1"/>
  <c r="M5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Jeaniffier Poe</author>
    <author>jim</author>
    <author>JPoe</author>
    <author>Jenny Poe</author>
  </authors>
  <commentList>
    <comment ref="C19" authorId="0" shapeId="0" xr:uid="{00000000-0006-0000-0000-000001000000}">
      <text>
        <r>
          <rPr>
            <sz val="8"/>
            <color indexed="81"/>
            <rFont val="Tahoma"/>
          </rPr>
          <t>TOTAL sq. ft.</t>
        </r>
      </text>
    </comment>
    <comment ref="C20" authorId="1" shapeId="0" xr:uid="{00000000-0006-0000-0000-000002000000}">
      <text>
        <r>
          <rPr>
            <sz val="8"/>
            <color indexed="81"/>
            <rFont val="Tahoma"/>
          </rPr>
          <t>Number of</t>
        </r>
      </text>
    </comment>
    <comment ref="C21" authorId="1" shapeId="0" xr:uid="{00000000-0006-0000-0000-000003000000}">
      <text>
        <r>
          <rPr>
            <sz val="8"/>
            <color indexed="81"/>
            <rFont val="Tahoma"/>
          </rPr>
          <t>Number of</t>
        </r>
      </text>
    </comment>
    <comment ref="C22" authorId="1" shapeId="0" xr:uid="{00000000-0006-0000-0000-000004000000}">
      <text>
        <r>
          <rPr>
            <sz val="8"/>
            <color indexed="81"/>
            <rFont val="Tahoma"/>
          </rPr>
          <t>Nameplate Rating in watts
(Volts x Amps = Watts)</t>
        </r>
      </text>
    </comment>
    <comment ref="C23" authorId="1" shapeId="0" xr:uid="{00000000-0006-0000-0000-000005000000}">
      <text>
        <r>
          <rPr>
            <sz val="8"/>
            <color indexed="81"/>
            <rFont val="Tahoma"/>
          </rPr>
          <t>Nameplate Rating in watts
(Volts x Amps = Watts)</t>
        </r>
      </text>
    </comment>
    <comment ref="C24" authorId="1" shapeId="0" xr:uid="{00000000-0006-0000-0000-000006000000}">
      <text>
        <r>
          <rPr>
            <sz val="8"/>
            <color indexed="81"/>
            <rFont val="Tahoma"/>
          </rPr>
          <t>Nameplate Rating in watts
(Volts x Amps = Watts)</t>
        </r>
      </text>
    </comment>
    <comment ref="C25" authorId="1" shapeId="0" xr:uid="{00000000-0006-0000-0000-000007000000}">
      <text>
        <r>
          <rPr>
            <sz val="8"/>
            <color indexed="81"/>
            <rFont val="Tahoma"/>
          </rPr>
          <t>Nameplate Rating in watts
(Volts x Amps = Watts)</t>
        </r>
      </text>
    </comment>
    <comment ref="C26" authorId="1" shapeId="0" xr:uid="{00000000-0006-0000-0000-000008000000}">
      <text>
        <r>
          <rPr>
            <sz val="8"/>
            <color indexed="81"/>
            <rFont val="Tahoma"/>
          </rPr>
          <t>Nameplate Rating in watts
(Volts x Amps = Watts)</t>
        </r>
      </text>
    </comment>
    <comment ref="C27" authorId="1" shapeId="0" xr:uid="{00000000-0006-0000-0000-000009000000}">
      <text>
        <r>
          <rPr>
            <sz val="8"/>
            <color indexed="81"/>
            <rFont val="Tahoma"/>
          </rPr>
          <t>Nameplate Rating in watts
(Volts x Amps = Watts)</t>
        </r>
      </text>
    </comment>
    <comment ref="C28" authorId="1" shapeId="0" xr:uid="{00000000-0006-0000-0000-00000A000000}">
      <text>
        <r>
          <rPr>
            <sz val="8"/>
            <color indexed="81"/>
            <rFont val="Tahoma"/>
          </rPr>
          <t>Nameplate Rating in watts
(Volts x Amps = Watts)</t>
        </r>
      </text>
    </comment>
    <comment ref="C29" authorId="1" shapeId="0" xr:uid="{00000000-0006-0000-0000-00000B000000}">
      <text>
        <r>
          <rPr>
            <sz val="8"/>
            <color indexed="81"/>
            <rFont val="Tahoma"/>
          </rPr>
          <t>Nameplate Rating in watts
(Volts x Amps = Watts)</t>
        </r>
      </text>
    </comment>
    <comment ref="C30" authorId="1" shapeId="0" xr:uid="{00000000-0006-0000-0000-00000C000000}">
      <text>
        <r>
          <rPr>
            <sz val="8"/>
            <color indexed="81"/>
            <rFont val="Tahoma"/>
          </rPr>
          <t>Nameplate Rating in watts
(Volts x Amps = Watts)</t>
        </r>
      </text>
    </comment>
    <comment ref="C31" authorId="1" shapeId="0" xr:uid="{00000000-0006-0000-0000-00000D000000}">
      <text>
        <r>
          <rPr>
            <sz val="8"/>
            <color indexed="81"/>
            <rFont val="Tahoma"/>
          </rPr>
          <t>Nameplate Rating in watts
(Volts x Amps = Watts)</t>
        </r>
      </text>
    </comment>
    <comment ref="C32" authorId="1" shapeId="0" xr:uid="{00000000-0006-0000-0000-00000E000000}">
      <text>
        <r>
          <rPr>
            <sz val="8"/>
            <color indexed="81"/>
            <rFont val="Tahoma"/>
          </rPr>
          <t>Nameplate Rating in watts
(Volts x Amps = Watts)</t>
        </r>
      </text>
    </comment>
    <comment ref="C33" authorId="1" shapeId="0" xr:uid="{00000000-0006-0000-0000-00000F000000}">
      <text>
        <r>
          <rPr>
            <sz val="8"/>
            <color indexed="81"/>
            <rFont val="Tahoma"/>
          </rPr>
          <t>Nameplate Rating in watts
(Volts x Amps = Watts)</t>
        </r>
      </text>
    </comment>
    <comment ref="B39" authorId="2" shapeId="0" xr:uid="{00000000-0006-0000-0000-000014000000}">
      <text>
        <r>
          <rPr>
            <sz val="8"/>
            <color indexed="81"/>
            <rFont val="Tahoma"/>
          </rPr>
          <t>Only choose ONE of the THREE choices in STEP 4 Section</t>
        </r>
      </text>
    </comment>
    <comment ref="M39" authorId="2" shapeId="0" xr:uid="{00000000-0006-0000-0000-000015000000}">
      <text>
        <r>
          <rPr>
            <sz val="8"/>
            <color indexed="81"/>
            <rFont val="Tahoma"/>
          </rPr>
          <t>Only enter value if 
Air Conditioning Load CLICK button is checked
(far left)</t>
        </r>
      </text>
    </comment>
    <comment ref="M40" authorId="3" shapeId="0" xr:uid="{00000000-0006-0000-0000-000016000000}">
      <text>
        <r>
          <rPr>
            <sz val="8"/>
            <color indexed="81"/>
            <rFont val="Tahoma"/>
          </rPr>
          <t>Only enter value if 
Air Conditioning Load CLICK button is checked
(far left)</t>
        </r>
      </text>
    </comment>
    <comment ref="B42" authorId="2" shapeId="0" xr:uid="{00000000-0006-0000-0000-000017000000}">
      <text>
        <r>
          <rPr>
            <sz val="8"/>
            <color indexed="81"/>
            <rFont val="Tahoma"/>
          </rPr>
          <t xml:space="preserve">Only choose ONE of the THREE choices in STEP 4 Section
</t>
        </r>
      </text>
    </comment>
    <comment ref="M42" authorId="2" shapeId="0" xr:uid="{00000000-0006-0000-0000-000018000000}">
      <text>
        <r>
          <rPr>
            <sz val="8"/>
            <color indexed="81"/>
            <rFont val="Tahoma"/>
          </rPr>
          <t>Only enter value if 
Electric Space Heating Load CLICK button is checked (far left)</t>
        </r>
      </text>
    </comment>
    <comment ref="B45" authorId="2" shapeId="0" xr:uid="{00000000-0006-0000-0000-000019000000}">
      <text>
        <r>
          <rPr>
            <sz val="8"/>
            <color indexed="81"/>
            <rFont val="Tahoma"/>
          </rPr>
          <t>Only choose ONE of the THREE choices in STEP 4 Section</t>
        </r>
      </text>
    </comment>
    <comment ref="M45" authorId="2" shapeId="0" xr:uid="{00000000-0006-0000-0000-00001A000000}">
      <text>
        <r>
          <rPr>
            <sz val="8"/>
            <color indexed="81"/>
            <rFont val="Tahoma"/>
          </rPr>
          <t>Only enter value if 
Heat Pump with Central Electric Furnace Load CLICK button is checked (far left)</t>
        </r>
      </text>
    </comment>
    <comment ref="K58" authorId="2" shapeId="0" xr:uid="{00000000-0006-0000-0000-00001B000000}">
      <text>
        <r>
          <rPr>
            <sz val="8"/>
            <color indexed="81"/>
            <rFont val="Tahoma"/>
          </rPr>
          <t xml:space="preserve">Enter your service voltage
</t>
        </r>
      </text>
    </comment>
  </commentList>
</comments>
</file>

<file path=xl/sharedStrings.xml><?xml version="1.0" encoding="utf-8"?>
<sst xmlns="http://schemas.openxmlformats.org/spreadsheetml/2006/main" count="77" uniqueCount="48">
  <si>
    <t>Existing plus Added Loads (less HVAC)</t>
  </si>
  <si>
    <t xml:space="preserve">sq. ft. @ 3 watts sq. ft </t>
  </si>
  <si>
    <t>watts</t>
  </si>
  <si>
    <t xml:space="preserve">Electric Water Heater </t>
  </si>
  <si>
    <t>Dishwasher</t>
  </si>
  <si>
    <t xml:space="preserve">Disposal </t>
  </si>
  <si>
    <t>Sump Pump</t>
  </si>
  <si>
    <t>Sewage Pump</t>
  </si>
  <si>
    <t xml:space="preserve">Water Pump </t>
  </si>
  <si>
    <t>Microwave Oven</t>
  </si>
  <si>
    <t>Garage Door Opener</t>
  </si>
  <si>
    <t>Total Calculated Load (less HVAC)</t>
  </si>
  <si>
    <t>HVAC Load</t>
  </si>
  <si>
    <t>Compute the HVAC load and enter the LARGER of these air-conditioning or space heating loads.</t>
  </si>
  <si>
    <t>Air Conditioning Load (Volts X Amps = Watts)</t>
  </si>
  <si>
    <t xml:space="preserve">Furnace/Air Handler (Volts X Amps = Watts)                                        </t>
  </si>
  <si>
    <t>OR</t>
  </si>
  <si>
    <t>Electric Space Heating Load (Volts X Amps = Watts)</t>
  </si>
  <si>
    <t>(Central electric furnace, electric baseboard heaters, ceiling radiant heat, etc.)</t>
  </si>
  <si>
    <t>Heat Pump with Central Electric Furnace  (Volts X Amps = Watts)</t>
  </si>
  <si>
    <t>Service Demand</t>
  </si>
  <si>
    <t>Total Computed Load (NEC 220.83)</t>
  </si>
  <si>
    <t>First 8kw of Total Calculated Load (less HVAC) @ 100%</t>
  </si>
  <si>
    <t>Remainder of Total Calculated Load (less HVAC) @ 40%</t>
  </si>
  <si>
    <t>HVAC Load @ 100%</t>
  </si>
  <si>
    <t>Calculated Service Load</t>
  </si>
  <si>
    <t>¸</t>
  </si>
  <si>
    <t>Service Voltage</t>
  </si>
  <si>
    <t>amps</t>
  </si>
  <si>
    <t>Hot Tub</t>
  </si>
  <si>
    <t xml:space="preserve">(IE: Hot tub, swimming pool, HVAC upgrade, car charger, etc.) </t>
  </si>
  <si>
    <t>This Calculation is subject to field verification by inspector</t>
  </si>
  <si>
    <t xml:space="preserve">Car Charger @125% </t>
  </si>
  <si>
    <t xml:space="preserve">Department of Development Services - Building Development Division  </t>
  </si>
  <si>
    <t>Conditions: Added equipment/accessory structure to an existing service in a single family dwelling.</t>
  </si>
  <si>
    <t>Permit #:</t>
  </si>
  <si>
    <t>Owner/Contractor/RDP:</t>
  </si>
  <si>
    <t>Site Address:</t>
  </si>
  <si>
    <t>HVAC Load (Only Choose ONE)</t>
  </si>
  <si>
    <t xml:space="preserve"> Residential Load Calculation Worksheet            </t>
  </si>
  <si>
    <r>
      <t xml:space="preserve">Small Appliance Circuits @ 1500 watts ea. </t>
    </r>
    <r>
      <rPr>
        <b/>
        <sz val="12"/>
        <rFont val="Open Sans"/>
        <family val="2"/>
      </rPr>
      <t>(Minimum is two)</t>
    </r>
  </si>
  <si>
    <r>
      <t xml:space="preserve">Laundry Circuit(s) @ 1500 watts ea. </t>
    </r>
    <r>
      <rPr>
        <b/>
        <sz val="12"/>
        <rFont val="Open Sans"/>
        <family val="2"/>
      </rPr>
      <t>(Minimum is one)</t>
    </r>
  </si>
  <si>
    <r>
      <t xml:space="preserve">Range </t>
    </r>
    <r>
      <rPr>
        <b/>
        <sz val="12"/>
        <rFont val="Open Sans"/>
        <family val="2"/>
      </rPr>
      <t>(Nameplate Rating)</t>
    </r>
  </si>
  <si>
    <r>
      <t xml:space="preserve">Cooktop </t>
    </r>
    <r>
      <rPr>
        <b/>
        <sz val="12"/>
        <rFont val="Open Sans"/>
        <family val="2"/>
      </rPr>
      <t>(Nameplate Rating)</t>
    </r>
  </si>
  <si>
    <r>
      <t xml:space="preserve">Oven </t>
    </r>
    <r>
      <rPr>
        <b/>
        <sz val="12"/>
        <rFont val="Open Sans"/>
        <family val="2"/>
      </rPr>
      <t>(Nameplate Rating)</t>
    </r>
  </si>
  <si>
    <r>
      <t xml:space="preserve">Electric Clothes Dryer </t>
    </r>
    <r>
      <rPr>
        <b/>
        <sz val="12"/>
        <rFont val="Open Sans"/>
        <family val="2"/>
      </rPr>
      <t>(Enter larger: 5000 watts or nameplate rating)</t>
    </r>
  </si>
  <si>
    <t xml:space="preserve">(Nameplate rating of heat pump compressor plus electric furnace)                                           </t>
  </si>
  <si>
    <t>Version 2019-07-01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</si>
</sst>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color indexed="81"/>
      <name val="Tahoma"/>
    </font>
    <font>
      <sz val="11"/>
      <color theme="1"/>
      <name val="Open Sans"/>
      <family val="2"/>
    </font>
    <font>
      <b/>
      <sz val="12"/>
      <color theme="1"/>
      <name val="Open Sans"/>
      <family val="2"/>
    </font>
    <font>
      <b/>
      <sz val="11"/>
      <color theme="1"/>
      <name val="Open Sans"/>
      <family val="2"/>
    </font>
    <font>
      <sz val="12"/>
      <name val="Open Sans"/>
      <family val="2"/>
    </font>
    <font>
      <b/>
      <sz val="12"/>
      <name val="Open Sans"/>
      <family val="2"/>
    </font>
    <font>
      <sz val="10"/>
      <name val="Open Sans"/>
      <family val="2"/>
    </font>
    <font>
      <b/>
      <u/>
      <sz val="12"/>
      <name val="Open Sans"/>
      <family val="2"/>
    </font>
    <font>
      <sz val="11"/>
      <name val="Open Sans"/>
      <family val="2"/>
    </font>
  </fonts>
  <fills count="4">
    <fill>
      <patternFill patternType="none"/>
    </fill>
    <fill>
      <patternFill patternType="gray125"/>
    </fill>
    <fill>
      <patternFill patternType="lightUp"/>
    </fill>
    <fill>
      <patternFill patternType="mediumGray"/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0" fontId="4" fillId="0" borderId="0" xfId="0" applyFont="1" applyAlignment="1" applyProtection="1">
      <alignment horizontal="right" vertical="center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right" vertical="center"/>
    </xf>
    <xf numFmtId="0" fontId="2" fillId="0" borderId="4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 applyProtection="1">
      <alignment horizontal="center"/>
    </xf>
    <xf numFmtId="0" fontId="6" fillId="0" borderId="8" xfId="0" applyNumberFormat="1" applyFont="1" applyBorder="1" applyAlignment="1" applyProtection="1">
      <alignment vertical="center"/>
    </xf>
    <xf numFmtId="0" fontId="6" fillId="0" borderId="9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/>
    </xf>
    <xf numFmtId="0" fontId="8" fillId="0" borderId="0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/>
    <xf numFmtId="0" fontId="5" fillId="2" borderId="17" xfId="0" applyFont="1" applyFill="1" applyBorder="1" applyAlignment="1" applyProtection="1"/>
    <xf numFmtId="0" fontId="2" fillId="0" borderId="0" xfId="0" applyFont="1" applyProtection="1">
      <protection locked="0"/>
    </xf>
    <xf numFmtId="0" fontId="6" fillId="0" borderId="0" xfId="0" applyFont="1" applyBorder="1" applyAlignment="1" applyProtection="1">
      <alignment horizontal="right"/>
    </xf>
    <xf numFmtId="0" fontId="6" fillId="0" borderId="8" xfId="0" applyFont="1" applyBorder="1" applyProtection="1"/>
    <xf numFmtId="0" fontId="6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3" borderId="1" xfId="0" applyFont="1" applyFill="1" applyBorder="1" applyAlignment="1" applyProtection="1">
      <alignment horizontal="left" indent="1"/>
    </xf>
    <xf numFmtId="0" fontId="2" fillId="0" borderId="6" xfId="0" applyFont="1" applyBorder="1" applyProtection="1"/>
    <xf numFmtId="0" fontId="2" fillId="0" borderId="4" xfId="0" applyFont="1" applyBorder="1" applyProtection="1">
      <protection locked="0"/>
    </xf>
    <xf numFmtId="49" fontId="2" fillId="0" borderId="0" xfId="0" applyNumberFormat="1" applyFont="1" applyProtection="1">
      <protection locked="0"/>
    </xf>
    <xf numFmtId="0" fontId="6" fillId="0" borderId="6" xfId="0" applyFont="1" applyBorder="1" applyAlignment="1" applyProtection="1">
      <alignment horizontal="center"/>
    </xf>
    <xf numFmtId="2" fontId="6" fillId="0" borderId="8" xfId="0" applyNumberFormat="1" applyFont="1" applyBorder="1" applyAlignment="1" applyProtection="1"/>
    <xf numFmtId="0" fontId="9" fillId="0" borderId="6" xfId="0" applyFont="1" applyBorder="1" applyAlignment="1" applyProtection="1">
      <alignment vertical="center"/>
    </xf>
    <xf numFmtId="0" fontId="9" fillId="0" borderId="4" xfId="0" applyFont="1" applyBorder="1" applyProtection="1"/>
    <xf numFmtId="0" fontId="9" fillId="0" borderId="6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left"/>
    </xf>
    <xf numFmtId="0" fontId="5" fillId="0" borderId="7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right"/>
    </xf>
    <xf numFmtId="0" fontId="8" fillId="0" borderId="0" xfId="0" applyFont="1" applyAlignment="1" applyProtection="1">
      <alignment horizontal="center"/>
    </xf>
    <xf numFmtId="0" fontId="5" fillId="0" borderId="1" xfId="0" applyFont="1" applyBorder="1" applyAlignment="1" applyProtection="1"/>
    <xf numFmtId="0" fontId="2" fillId="0" borderId="7" xfId="0" applyFont="1" applyBorder="1" applyAlignment="1" applyProtection="1"/>
    <xf numFmtId="0" fontId="5" fillId="0" borderId="10" xfId="0" applyFont="1" applyBorder="1" applyAlignment="1" applyProtection="1">
      <alignment horizontal="left"/>
    </xf>
    <xf numFmtId="0" fontId="5" fillId="0" borderId="11" xfId="0" applyFont="1" applyBorder="1" applyAlignment="1" applyProtection="1">
      <alignment horizontal="left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/>
    </xf>
    <xf numFmtId="0" fontId="2" fillId="0" borderId="14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12" xfId="0" applyFont="1" applyBorder="1" applyAlignment="1" applyProtection="1">
      <alignment horizontal="left"/>
    </xf>
    <xf numFmtId="0" fontId="5" fillId="0" borderId="13" xfId="0" applyFont="1" applyBorder="1" applyAlignment="1" applyProtection="1">
      <alignment horizontal="left"/>
    </xf>
    <xf numFmtId="0" fontId="6" fillId="0" borderId="11" xfId="0" applyFont="1" applyBorder="1" applyAlignment="1" applyProtection="1">
      <alignment horizontal="right"/>
    </xf>
    <xf numFmtId="0" fontId="6" fillId="0" borderId="0" xfId="0" applyFont="1" applyAlignment="1" applyProtection="1">
      <alignment horizontal="center"/>
    </xf>
    <xf numFmtId="0" fontId="6" fillId="0" borderId="16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5" fillId="0" borderId="0" xfId="0" applyFont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0" fontId="6" fillId="0" borderId="7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6" fillId="0" borderId="5" xfId="0" applyFont="1" applyBorder="1" applyAlignment="1" applyProtection="1">
      <alignment horizontal="right" vertical="center"/>
    </xf>
    <xf numFmtId="0" fontId="5" fillId="0" borderId="1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5" fillId="0" borderId="1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6" fillId="0" borderId="5" xfId="0" applyFont="1" applyBorder="1" applyAlignment="1" applyProtection="1">
      <alignment horizontal="center"/>
    </xf>
    <xf numFmtId="0" fontId="6" fillId="0" borderId="18" xfId="0" applyFont="1" applyBorder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2" fillId="0" borderId="0" xfId="0" applyFont="1" applyAlignment="1" applyProtection="1"/>
    <xf numFmtId="0" fontId="6" fillId="0" borderId="0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shrinkToFit="1"/>
    </xf>
    <xf numFmtId="0" fontId="6" fillId="0" borderId="3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fmlaLink="$P$42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37</xdr:row>
          <xdr:rowOff>180975</xdr:rowOff>
        </xdr:from>
        <xdr:to>
          <xdr:col>1</xdr:col>
          <xdr:colOff>381000</xdr:colOff>
          <xdr:row>38</xdr:row>
          <xdr:rowOff>161925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40</xdr:row>
          <xdr:rowOff>238125</xdr:rowOff>
        </xdr:from>
        <xdr:to>
          <xdr:col>1</xdr:col>
          <xdr:colOff>419100</xdr:colOff>
          <xdr:row>41</xdr:row>
          <xdr:rowOff>209550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43</xdr:row>
          <xdr:rowOff>228600</xdr:rowOff>
        </xdr:from>
        <xdr:to>
          <xdr:col>1</xdr:col>
          <xdr:colOff>390525</xdr:colOff>
          <xdr:row>44</xdr:row>
          <xdr:rowOff>228600</xdr:rowOff>
        </xdr:to>
        <xdr:sp macro="" textlink="">
          <xdr:nvSpPr>
            <xdr:cNvPr id="1087" name="Option Button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oneCell">
    <xdr:from>
      <xdr:col>1</xdr:col>
      <xdr:colOff>97106</xdr:colOff>
      <xdr:row>1</xdr:row>
      <xdr:rowOff>0</xdr:rowOff>
    </xdr:from>
    <xdr:to>
      <xdr:col>4</xdr:col>
      <xdr:colOff>459056</xdr:colOff>
      <xdr:row>3</xdr:row>
      <xdr:rowOff>50800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0956" y="209552"/>
          <a:ext cx="2286000" cy="50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Q60"/>
  <sheetViews>
    <sheetView showGridLines="0" showRowColHeaders="0" tabSelected="1" showRuler="0" view="pageLayout" zoomScaleNormal="100" workbookViewId="0">
      <selection activeCell="E14" sqref="E14:L14"/>
    </sheetView>
  </sheetViews>
  <sheetFormatPr defaultColWidth="9" defaultRowHeight="15.75" x14ac:dyDescent="0.55000000000000004"/>
  <cols>
    <col min="1" max="1" width="4.86328125" style="1" customWidth="1"/>
    <col min="2" max="2" width="7.1328125" style="1" customWidth="1"/>
    <col min="3" max="3" width="9" style="1"/>
    <col min="4" max="4" width="12.73046875" style="1" customWidth="1"/>
    <col min="5" max="11" width="9" style="1"/>
    <col min="12" max="13" width="10.73046875" style="1" customWidth="1"/>
    <col min="14" max="14" width="10.59765625" style="1" customWidth="1"/>
    <col min="15" max="15" width="4.86328125" style="1" customWidth="1"/>
    <col min="16" max="16" width="9" style="1" hidden="1" customWidth="1"/>
    <col min="17" max="16384" width="9" style="1"/>
  </cols>
  <sheetData>
    <row r="2" spans="2:14" ht="17.25" x14ac:dyDescent="0.6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2:14" ht="17.25" x14ac:dyDescent="0.6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4" ht="17.25" x14ac:dyDescent="0.6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2:14" ht="17.25" x14ac:dyDescent="0.6">
      <c r="B5" s="77" t="s">
        <v>33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2:14" ht="9.75" customHeight="1" x14ac:dyDescent="0.6"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2:14" ht="17.25" x14ac:dyDescent="0.6">
      <c r="B7" s="77" t="s">
        <v>39</v>
      </c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</row>
    <row r="8" spans="2:14" ht="9.75" customHeight="1" x14ac:dyDescent="0.55000000000000004"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</row>
    <row r="9" spans="2:14" x14ac:dyDescent="0.55000000000000004">
      <c r="B9" s="83" t="s">
        <v>47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</row>
    <row r="10" spans="2:14" ht="9.75" customHeight="1" x14ac:dyDescent="0.55000000000000004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</row>
    <row r="11" spans="2:14" ht="17.25" x14ac:dyDescent="0.6">
      <c r="B11" s="81" t="s">
        <v>34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</row>
    <row r="12" spans="2:14" ht="17.25" x14ac:dyDescent="0.6">
      <c r="B12" s="80" t="s">
        <v>30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</row>
    <row r="13" spans="2:14" ht="17.25" x14ac:dyDescent="0.6"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2:14" ht="20.100000000000001" customHeight="1" x14ac:dyDescent="0.6">
      <c r="B14" s="5"/>
      <c r="C14" s="6"/>
      <c r="D14" s="7" t="s">
        <v>35</v>
      </c>
      <c r="E14" s="84"/>
      <c r="F14" s="84"/>
      <c r="G14" s="84"/>
      <c r="H14" s="84"/>
      <c r="I14" s="84"/>
      <c r="J14" s="84"/>
      <c r="K14" s="84"/>
      <c r="L14" s="84"/>
      <c r="M14" s="6"/>
      <c r="N14" s="6"/>
    </row>
    <row r="15" spans="2:14" ht="20.100000000000001" customHeight="1" x14ac:dyDescent="0.55000000000000004">
      <c r="B15" s="4"/>
      <c r="C15" s="4"/>
      <c r="D15" s="8" t="s">
        <v>36</v>
      </c>
      <c r="E15" s="50"/>
      <c r="F15" s="50"/>
      <c r="G15" s="50"/>
      <c r="H15" s="50"/>
      <c r="I15" s="50"/>
      <c r="J15" s="50"/>
      <c r="K15" s="50"/>
      <c r="L15" s="50"/>
      <c r="M15" s="4"/>
      <c r="N15" s="4"/>
    </row>
    <row r="16" spans="2:14" ht="20.100000000000001" customHeight="1" x14ac:dyDescent="0.55000000000000004">
      <c r="B16" s="4"/>
      <c r="C16" s="4"/>
      <c r="D16" s="8" t="s">
        <v>37</v>
      </c>
      <c r="E16" s="51"/>
      <c r="F16" s="51"/>
      <c r="G16" s="51"/>
      <c r="H16" s="51"/>
      <c r="I16" s="51"/>
      <c r="J16" s="51"/>
      <c r="K16" s="51"/>
      <c r="L16" s="51"/>
      <c r="M16" s="4"/>
      <c r="N16" s="4"/>
    </row>
    <row r="17" spans="2:14" ht="20.100000000000001" customHeight="1" x14ac:dyDescent="0.55000000000000004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2:14" ht="20.100000000000001" customHeight="1" x14ac:dyDescent="0.6">
      <c r="B18" s="6"/>
      <c r="C18" s="82" t="s">
        <v>0</v>
      </c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</row>
    <row r="19" spans="2:14" ht="20.100000000000001" customHeight="1" x14ac:dyDescent="0.6">
      <c r="B19" s="6"/>
      <c r="C19" s="9"/>
      <c r="D19" s="36" t="s">
        <v>1</v>
      </c>
      <c r="E19" s="37"/>
      <c r="F19" s="37"/>
      <c r="G19" s="37"/>
      <c r="H19" s="37"/>
      <c r="I19" s="37"/>
      <c r="J19" s="37"/>
      <c r="K19" s="37"/>
      <c r="L19" s="37"/>
      <c r="M19" s="10">
        <f>C19*3</f>
        <v>0</v>
      </c>
      <c r="N19" s="11" t="s">
        <v>2</v>
      </c>
    </row>
    <row r="20" spans="2:14" ht="20.100000000000001" customHeight="1" x14ac:dyDescent="0.6">
      <c r="C20" s="12"/>
      <c r="D20" s="36" t="s">
        <v>40</v>
      </c>
      <c r="E20" s="37"/>
      <c r="F20" s="37"/>
      <c r="G20" s="37"/>
      <c r="H20" s="37"/>
      <c r="I20" s="37"/>
      <c r="J20" s="37"/>
      <c r="K20" s="37"/>
      <c r="L20" s="37"/>
      <c r="M20" s="10">
        <f>C20*1500</f>
        <v>0</v>
      </c>
      <c r="N20" s="11" t="s">
        <v>2</v>
      </c>
    </row>
    <row r="21" spans="2:14" ht="20.100000000000001" customHeight="1" x14ac:dyDescent="0.6">
      <c r="C21" s="12"/>
      <c r="D21" s="36" t="s">
        <v>41</v>
      </c>
      <c r="E21" s="37"/>
      <c r="F21" s="37"/>
      <c r="G21" s="37"/>
      <c r="H21" s="37"/>
      <c r="I21" s="37"/>
      <c r="J21" s="37"/>
      <c r="K21" s="37"/>
      <c r="L21" s="37"/>
      <c r="M21" s="10">
        <f>C21*1500</f>
        <v>0</v>
      </c>
      <c r="N21" s="11" t="s">
        <v>2</v>
      </c>
    </row>
    <row r="22" spans="2:14" ht="20.100000000000001" customHeight="1" x14ac:dyDescent="0.6">
      <c r="C22" s="12"/>
      <c r="D22" s="36" t="s">
        <v>42</v>
      </c>
      <c r="E22" s="37"/>
      <c r="F22" s="37"/>
      <c r="G22" s="37"/>
      <c r="H22" s="37"/>
      <c r="I22" s="37"/>
      <c r="J22" s="37"/>
      <c r="K22" s="37"/>
      <c r="L22" s="37"/>
      <c r="M22" s="10">
        <f t="shared" ref="M22:M34" si="0">C22</f>
        <v>0</v>
      </c>
      <c r="N22" s="11" t="s">
        <v>2</v>
      </c>
    </row>
    <row r="23" spans="2:14" ht="20.100000000000001" customHeight="1" x14ac:dyDescent="0.6">
      <c r="C23" s="12"/>
      <c r="D23" s="36" t="s">
        <v>43</v>
      </c>
      <c r="E23" s="37"/>
      <c r="F23" s="37"/>
      <c r="G23" s="37"/>
      <c r="H23" s="37"/>
      <c r="I23" s="37"/>
      <c r="J23" s="37"/>
      <c r="K23" s="37"/>
      <c r="L23" s="37"/>
      <c r="M23" s="10">
        <f t="shared" si="0"/>
        <v>0</v>
      </c>
      <c r="N23" s="11" t="s">
        <v>2</v>
      </c>
    </row>
    <row r="24" spans="2:14" ht="20.100000000000001" customHeight="1" x14ac:dyDescent="0.6">
      <c r="C24" s="12"/>
      <c r="D24" s="36" t="s">
        <v>44</v>
      </c>
      <c r="E24" s="37"/>
      <c r="F24" s="37"/>
      <c r="G24" s="37"/>
      <c r="H24" s="37"/>
      <c r="I24" s="37"/>
      <c r="J24" s="37"/>
      <c r="K24" s="37"/>
      <c r="L24" s="37"/>
      <c r="M24" s="10">
        <f t="shared" si="0"/>
        <v>0</v>
      </c>
      <c r="N24" s="11" t="s">
        <v>2</v>
      </c>
    </row>
    <row r="25" spans="2:14" ht="20.100000000000001" customHeight="1" x14ac:dyDescent="0.6">
      <c r="C25" s="12"/>
      <c r="D25" s="36" t="s">
        <v>3</v>
      </c>
      <c r="E25" s="37"/>
      <c r="F25" s="37"/>
      <c r="G25" s="37"/>
      <c r="H25" s="37"/>
      <c r="I25" s="37"/>
      <c r="J25" s="37"/>
      <c r="K25" s="37"/>
      <c r="L25" s="37"/>
      <c r="M25" s="10">
        <f t="shared" si="0"/>
        <v>0</v>
      </c>
      <c r="N25" s="11" t="s">
        <v>2</v>
      </c>
    </row>
    <row r="26" spans="2:14" ht="20.100000000000001" customHeight="1" x14ac:dyDescent="0.6">
      <c r="C26" s="12"/>
      <c r="D26" s="36" t="s">
        <v>45</v>
      </c>
      <c r="E26" s="37"/>
      <c r="F26" s="37"/>
      <c r="G26" s="37"/>
      <c r="H26" s="37"/>
      <c r="I26" s="37"/>
      <c r="J26" s="37"/>
      <c r="K26" s="37"/>
      <c r="L26" s="37"/>
      <c r="M26" s="10">
        <f t="shared" si="0"/>
        <v>0</v>
      </c>
      <c r="N26" s="11" t="s">
        <v>2</v>
      </c>
    </row>
    <row r="27" spans="2:14" ht="20.100000000000001" customHeight="1" x14ac:dyDescent="0.6">
      <c r="C27" s="12"/>
      <c r="D27" s="36" t="s">
        <v>4</v>
      </c>
      <c r="E27" s="37"/>
      <c r="F27" s="37"/>
      <c r="G27" s="37"/>
      <c r="H27" s="37"/>
      <c r="I27" s="37"/>
      <c r="J27" s="37"/>
      <c r="K27" s="37"/>
      <c r="L27" s="37"/>
      <c r="M27" s="10">
        <f t="shared" si="0"/>
        <v>0</v>
      </c>
      <c r="N27" s="11" t="s">
        <v>2</v>
      </c>
    </row>
    <row r="28" spans="2:14" ht="20.100000000000001" customHeight="1" x14ac:dyDescent="0.6">
      <c r="C28" s="12"/>
      <c r="D28" s="36" t="s">
        <v>5</v>
      </c>
      <c r="E28" s="37"/>
      <c r="F28" s="37"/>
      <c r="G28" s="37"/>
      <c r="H28" s="37"/>
      <c r="I28" s="37"/>
      <c r="J28" s="37"/>
      <c r="K28" s="37"/>
      <c r="L28" s="37"/>
      <c r="M28" s="10">
        <f t="shared" si="0"/>
        <v>0</v>
      </c>
      <c r="N28" s="11" t="s">
        <v>2</v>
      </c>
    </row>
    <row r="29" spans="2:14" ht="20.100000000000001" customHeight="1" x14ac:dyDescent="0.6">
      <c r="C29" s="12"/>
      <c r="D29" s="36" t="s">
        <v>6</v>
      </c>
      <c r="E29" s="37"/>
      <c r="F29" s="37"/>
      <c r="G29" s="37"/>
      <c r="H29" s="37"/>
      <c r="I29" s="37"/>
      <c r="J29" s="37"/>
      <c r="K29" s="37"/>
      <c r="L29" s="37"/>
      <c r="M29" s="10">
        <f t="shared" si="0"/>
        <v>0</v>
      </c>
      <c r="N29" s="11" t="s">
        <v>2</v>
      </c>
    </row>
    <row r="30" spans="2:14" ht="20.100000000000001" customHeight="1" x14ac:dyDescent="0.6">
      <c r="C30" s="12"/>
      <c r="D30" s="36" t="s">
        <v>7</v>
      </c>
      <c r="E30" s="37"/>
      <c r="F30" s="37"/>
      <c r="G30" s="37"/>
      <c r="H30" s="37"/>
      <c r="I30" s="37"/>
      <c r="J30" s="37"/>
      <c r="K30" s="37"/>
      <c r="L30" s="37"/>
      <c r="M30" s="10">
        <f t="shared" si="0"/>
        <v>0</v>
      </c>
      <c r="N30" s="11" t="s">
        <v>2</v>
      </c>
    </row>
    <row r="31" spans="2:14" ht="20.100000000000001" customHeight="1" x14ac:dyDescent="0.55000000000000004">
      <c r="C31" s="12"/>
      <c r="D31" s="70" t="s">
        <v>8</v>
      </c>
      <c r="E31" s="71"/>
      <c r="F31" s="71"/>
      <c r="G31" s="71"/>
      <c r="H31" s="71"/>
      <c r="I31" s="71"/>
      <c r="J31" s="71"/>
      <c r="K31" s="71"/>
      <c r="L31" s="71"/>
      <c r="M31" s="10">
        <f t="shared" si="0"/>
        <v>0</v>
      </c>
      <c r="N31" s="11" t="s">
        <v>2</v>
      </c>
    </row>
    <row r="32" spans="2:14" ht="20.100000000000001" customHeight="1" x14ac:dyDescent="0.6">
      <c r="C32" s="12"/>
      <c r="D32" s="36" t="s">
        <v>9</v>
      </c>
      <c r="E32" s="37"/>
      <c r="F32" s="37"/>
      <c r="G32" s="37"/>
      <c r="H32" s="37"/>
      <c r="I32" s="37"/>
      <c r="J32" s="37"/>
      <c r="K32" s="37"/>
      <c r="L32" s="37"/>
      <c r="M32" s="10">
        <f t="shared" si="0"/>
        <v>0</v>
      </c>
      <c r="N32" s="11" t="s">
        <v>2</v>
      </c>
    </row>
    <row r="33" spans="2:16" ht="20.100000000000001" customHeight="1" x14ac:dyDescent="0.6">
      <c r="C33" s="12"/>
      <c r="D33" s="36" t="s">
        <v>10</v>
      </c>
      <c r="E33" s="37"/>
      <c r="F33" s="37"/>
      <c r="G33" s="37"/>
      <c r="H33" s="37"/>
      <c r="I33" s="37"/>
      <c r="J33" s="37"/>
      <c r="K33" s="37"/>
      <c r="L33" s="37"/>
      <c r="M33" s="10">
        <f t="shared" si="0"/>
        <v>0</v>
      </c>
      <c r="N33" s="11" t="s">
        <v>2</v>
      </c>
    </row>
    <row r="34" spans="2:16" ht="20.100000000000001" customHeight="1" thickBot="1" x14ac:dyDescent="0.65">
      <c r="C34" s="12"/>
      <c r="D34" s="40" t="s">
        <v>29</v>
      </c>
      <c r="E34" s="41"/>
      <c r="F34" s="41"/>
      <c r="G34" s="41"/>
      <c r="H34" s="41"/>
      <c r="I34" s="41"/>
      <c r="J34" s="41"/>
      <c r="K34" s="41"/>
      <c r="L34" s="41"/>
      <c r="M34" s="10">
        <f t="shared" si="0"/>
        <v>0</v>
      </c>
      <c r="N34" s="11" t="s">
        <v>2</v>
      </c>
    </row>
    <row r="35" spans="2:16" ht="18" thickTop="1" thickBot="1" x14ac:dyDescent="0.65">
      <c r="C35" s="13"/>
      <c r="D35" s="69" t="s">
        <v>11</v>
      </c>
      <c r="E35" s="69"/>
      <c r="F35" s="69"/>
      <c r="G35" s="69"/>
      <c r="H35" s="69"/>
      <c r="I35" s="69"/>
      <c r="J35" s="69"/>
      <c r="K35" s="69"/>
      <c r="L35" s="69"/>
      <c r="M35" s="14">
        <f>SUM(M19:M34)</f>
        <v>0</v>
      </c>
      <c r="N35" s="15" t="s">
        <v>2</v>
      </c>
    </row>
    <row r="36" spans="2:16" ht="17.649999999999999" thickTop="1" x14ac:dyDescent="0.6">
      <c r="C36" s="64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</row>
    <row r="37" spans="2:16" ht="17.25" x14ac:dyDescent="0.6">
      <c r="B37" s="16"/>
      <c r="C37" s="79" t="s">
        <v>38</v>
      </c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</row>
    <row r="38" spans="2:16" ht="17.649999999999999" thickBot="1" x14ac:dyDescent="0.65">
      <c r="B38" s="17"/>
      <c r="C38" s="48" t="s">
        <v>13</v>
      </c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2:16" ht="20.100000000000001" customHeight="1" x14ac:dyDescent="0.6">
      <c r="B39" s="17"/>
      <c r="C39" s="42" t="s">
        <v>14</v>
      </c>
      <c r="D39" s="43"/>
      <c r="E39" s="43"/>
      <c r="F39" s="43"/>
      <c r="G39" s="43"/>
      <c r="H39" s="43"/>
      <c r="I39" s="43"/>
      <c r="J39" s="43"/>
      <c r="K39" s="43"/>
      <c r="L39" s="43"/>
      <c r="M39" s="18"/>
      <c r="N39" s="46" t="s">
        <v>2</v>
      </c>
    </row>
    <row r="40" spans="2:16" ht="20.100000000000001" customHeight="1" thickBot="1" x14ac:dyDescent="0.65">
      <c r="C40" s="55" t="s">
        <v>15</v>
      </c>
      <c r="D40" s="56"/>
      <c r="E40" s="56"/>
      <c r="F40" s="56"/>
      <c r="G40" s="56"/>
      <c r="H40" s="56"/>
      <c r="I40" s="56"/>
      <c r="J40" s="56"/>
      <c r="K40" s="56"/>
      <c r="L40" s="56"/>
      <c r="M40" s="18"/>
      <c r="N40" s="49"/>
    </row>
    <row r="41" spans="2:16" ht="20.100000000000001" customHeight="1" thickBot="1" x14ac:dyDescent="0.65">
      <c r="C41" s="59" t="s">
        <v>16</v>
      </c>
      <c r="D41" s="60"/>
      <c r="E41" s="60"/>
      <c r="F41" s="60"/>
      <c r="G41" s="60"/>
      <c r="H41" s="60"/>
      <c r="I41" s="60"/>
      <c r="J41" s="60"/>
      <c r="K41" s="60"/>
      <c r="L41" s="60"/>
      <c r="M41" s="19"/>
      <c r="N41" s="20"/>
    </row>
    <row r="42" spans="2:16" ht="20.100000000000001" customHeight="1" x14ac:dyDescent="0.6">
      <c r="C42" s="42" t="s">
        <v>17</v>
      </c>
      <c r="D42" s="43"/>
      <c r="E42" s="43"/>
      <c r="F42" s="43"/>
      <c r="G42" s="43"/>
      <c r="H42" s="43"/>
      <c r="I42" s="43"/>
      <c r="J42" s="43"/>
      <c r="K42" s="43"/>
      <c r="L42" s="43"/>
      <c r="M42" s="44"/>
      <c r="N42" s="46" t="s">
        <v>2</v>
      </c>
      <c r="P42" s="21">
        <v>0</v>
      </c>
    </row>
    <row r="43" spans="2:16" ht="20.100000000000001" customHeight="1" thickBot="1" x14ac:dyDescent="0.65">
      <c r="C43" s="55" t="s">
        <v>18</v>
      </c>
      <c r="D43" s="56"/>
      <c r="E43" s="56"/>
      <c r="F43" s="56"/>
      <c r="G43" s="56"/>
      <c r="H43" s="56"/>
      <c r="I43" s="56"/>
      <c r="J43" s="56"/>
      <c r="K43" s="56"/>
      <c r="L43" s="56"/>
      <c r="M43" s="61"/>
      <c r="N43" s="49"/>
    </row>
    <row r="44" spans="2:16" ht="20.100000000000001" customHeight="1" thickBot="1" x14ac:dyDescent="0.65">
      <c r="B44" s="6"/>
      <c r="C44" s="62" t="s">
        <v>16</v>
      </c>
      <c r="D44" s="63"/>
      <c r="E44" s="63"/>
      <c r="F44" s="63"/>
      <c r="G44" s="63"/>
      <c r="H44" s="63"/>
      <c r="I44" s="63"/>
      <c r="J44" s="63"/>
      <c r="K44" s="63"/>
      <c r="L44" s="63"/>
      <c r="M44" s="19"/>
      <c r="N44" s="20"/>
    </row>
    <row r="45" spans="2:16" ht="20.100000000000001" customHeight="1" x14ac:dyDescent="0.6">
      <c r="C45" s="42" t="s">
        <v>19</v>
      </c>
      <c r="D45" s="43"/>
      <c r="E45" s="43"/>
      <c r="F45" s="43"/>
      <c r="G45" s="43"/>
      <c r="H45" s="43"/>
      <c r="I45" s="43"/>
      <c r="J45" s="43"/>
      <c r="K45" s="43"/>
      <c r="L45" s="43"/>
      <c r="M45" s="44"/>
      <c r="N45" s="46" t="s">
        <v>2</v>
      </c>
    </row>
    <row r="46" spans="2:16" ht="20.100000000000001" customHeight="1" thickBot="1" x14ac:dyDescent="0.65">
      <c r="C46" s="55" t="s">
        <v>46</v>
      </c>
      <c r="D46" s="56"/>
      <c r="E46" s="56"/>
      <c r="F46" s="56"/>
      <c r="G46" s="56"/>
      <c r="H46" s="56"/>
      <c r="I46" s="56"/>
      <c r="J46" s="56"/>
      <c r="K46" s="56"/>
      <c r="L46" s="56"/>
      <c r="M46" s="45"/>
      <c r="N46" s="47"/>
    </row>
    <row r="47" spans="2:16" ht="20.100000000000001" customHeight="1" thickTop="1" thickBot="1" x14ac:dyDescent="0.65">
      <c r="C47" s="57" t="s">
        <v>12</v>
      </c>
      <c r="D47" s="57"/>
      <c r="E47" s="57"/>
      <c r="F47" s="57"/>
      <c r="G47" s="57"/>
      <c r="H47" s="57"/>
      <c r="I47" s="57"/>
      <c r="J47" s="57"/>
      <c r="K47" s="57"/>
      <c r="L47" s="57"/>
      <c r="M47" s="23" t="e">
        <f>_xlfn.IFS(P42=1,SUM(M39:M40),P42=2,M42,P42=3,M45)</f>
        <v>#N/A</v>
      </c>
      <c r="N47" s="15" t="s">
        <v>2</v>
      </c>
    </row>
    <row r="48" spans="2:16" ht="17.649999999999999" thickTop="1" x14ac:dyDescent="0.6"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4"/>
      <c r="N48" s="25"/>
    </row>
    <row r="49" spans="2:17" ht="17.25" x14ac:dyDescent="0.6">
      <c r="C49" s="58" t="s">
        <v>20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</row>
    <row r="50" spans="2:17" ht="17.25" x14ac:dyDescent="0.6">
      <c r="C50" s="58" t="s">
        <v>21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</row>
    <row r="51" spans="2:17" ht="20.100000000000001" customHeight="1" x14ac:dyDescent="0.6">
      <c r="C51" s="26"/>
      <c r="D51" s="36" t="s">
        <v>22</v>
      </c>
      <c r="E51" s="37"/>
      <c r="F51" s="37"/>
      <c r="G51" s="37"/>
      <c r="H51" s="37"/>
      <c r="I51" s="37"/>
      <c r="J51" s="37"/>
      <c r="K51" s="37"/>
      <c r="L51" s="37"/>
      <c r="M51" s="27">
        <f>IF(M35&gt;=8000, 8000, M35)</f>
        <v>0</v>
      </c>
      <c r="N51" s="34" t="s">
        <v>2</v>
      </c>
    </row>
    <row r="52" spans="2:17" ht="20.100000000000001" customHeight="1" x14ac:dyDescent="0.6">
      <c r="C52" s="26"/>
      <c r="D52" s="36" t="s">
        <v>23</v>
      </c>
      <c r="E52" s="37"/>
      <c r="F52" s="37"/>
      <c r="G52" s="37"/>
      <c r="H52" s="37"/>
      <c r="I52" s="37"/>
      <c r="J52" s="37"/>
      <c r="K52" s="37"/>
      <c r="L52" s="37"/>
      <c r="M52" s="32">
        <f>IF(M51=8000, ((M35-8000)*0.4), 0)</f>
        <v>0</v>
      </c>
      <c r="N52" s="34" t="s">
        <v>2</v>
      </c>
    </row>
    <row r="53" spans="2:17" ht="20.100000000000001" customHeight="1" x14ac:dyDescent="0.6">
      <c r="C53" s="26"/>
      <c r="D53" s="36" t="s">
        <v>24</v>
      </c>
      <c r="E53" s="37"/>
      <c r="F53" s="37"/>
      <c r="G53" s="37"/>
      <c r="H53" s="37"/>
      <c r="I53" s="37"/>
      <c r="J53" s="37"/>
      <c r="K53" s="37"/>
      <c r="L53" s="37"/>
      <c r="M53" s="33" t="e">
        <f>M47</f>
        <v>#N/A</v>
      </c>
      <c r="N53" s="35" t="s">
        <v>2</v>
      </c>
    </row>
    <row r="54" spans="2:17" ht="20.100000000000001" customHeight="1" thickBot="1" x14ac:dyDescent="0.65">
      <c r="C54" s="12"/>
      <c r="D54" s="36" t="s">
        <v>32</v>
      </c>
      <c r="E54" s="37"/>
      <c r="F54" s="37"/>
      <c r="G54" s="37"/>
      <c r="H54" s="37"/>
      <c r="I54" s="37"/>
      <c r="J54" s="37"/>
      <c r="K54" s="37"/>
      <c r="L54" s="37"/>
      <c r="M54" s="28">
        <f>C54*1.25</f>
        <v>0</v>
      </c>
      <c r="N54" s="35" t="s">
        <v>2</v>
      </c>
      <c r="Q54" s="29"/>
    </row>
    <row r="55" spans="2:17" ht="20.100000000000001" customHeight="1" thickTop="1" thickBot="1" x14ac:dyDescent="0.65">
      <c r="C55" s="22"/>
      <c r="D55" s="38" t="s">
        <v>25</v>
      </c>
      <c r="E55" s="38"/>
      <c r="F55" s="38"/>
      <c r="G55" s="38"/>
      <c r="H55" s="38"/>
      <c r="I55" s="38"/>
      <c r="J55" s="38"/>
      <c r="K55" s="38"/>
      <c r="L55" s="38"/>
      <c r="M55" s="23" t="e">
        <f>SUM(M51:M54)</f>
        <v>#N/A</v>
      </c>
      <c r="N55" s="15" t="s">
        <v>2</v>
      </c>
      <c r="Q55" s="29"/>
    </row>
    <row r="56" spans="2:17" ht="20.100000000000001" customHeight="1" thickTop="1" x14ac:dyDescent="0.6"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</row>
    <row r="57" spans="2:17" ht="20.100000000000001" customHeight="1" thickBot="1" x14ac:dyDescent="0.65">
      <c r="C57" s="65" t="s">
        <v>25</v>
      </c>
      <c r="D57" s="66"/>
      <c r="E57" s="66"/>
      <c r="F57" s="66"/>
      <c r="G57" s="66"/>
      <c r="H57" s="66"/>
      <c r="I57" s="67"/>
      <c r="J57" s="30" t="s">
        <v>26</v>
      </c>
      <c r="K57" s="65" t="s">
        <v>27</v>
      </c>
      <c r="L57" s="66"/>
      <c r="M57" s="75"/>
      <c r="N57" s="76"/>
    </row>
    <row r="58" spans="2:17" ht="20.100000000000001" customHeight="1" thickTop="1" thickBot="1" x14ac:dyDescent="0.65">
      <c r="C58" s="72" t="e">
        <f>IF(M55&lt;=0,"",M55)</f>
        <v>#N/A</v>
      </c>
      <c r="D58" s="73"/>
      <c r="E58" s="73"/>
      <c r="F58" s="74"/>
      <c r="G58" s="72" t="s">
        <v>2</v>
      </c>
      <c r="H58" s="73"/>
      <c r="I58" s="74"/>
      <c r="J58" s="30" t="s">
        <v>26</v>
      </c>
      <c r="K58" s="52">
        <v>240</v>
      </c>
      <c r="L58" s="53"/>
      <c r="M58" s="31" t="e">
        <f>IF(C58&lt;=0, "", C58/240)</f>
        <v>#N/A</v>
      </c>
      <c r="N58" s="15" t="s">
        <v>28</v>
      </c>
    </row>
    <row r="59" spans="2:17" ht="9.75" customHeight="1" thickTop="1" x14ac:dyDescent="0.55000000000000004"/>
    <row r="60" spans="2:17" x14ac:dyDescent="0.55000000000000004">
      <c r="C60" s="68" t="s">
        <v>31</v>
      </c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</row>
  </sheetData>
  <sheetProtection password="C96E" sheet="1" objects="1" scenarios="1" selectLockedCells="1"/>
  <mergeCells count="59">
    <mergeCell ref="B5:N5"/>
    <mergeCell ref="C37:N37"/>
    <mergeCell ref="B12:N12"/>
    <mergeCell ref="B11:N11"/>
    <mergeCell ref="B7:N7"/>
    <mergeCell ref="D26:L26"/>
    <mergeCell ref="D19:L19"/>
    <mergeCell ref="D20:L20"/>
    <mergeCell ref="C18:N18"/>
    <mergeCell ref="D21:L21"/>
    <mergeCell ref="D22:L22"/>
    <mergeCell ref="D23:L23"/>
    <mergeCell ref="D24:L24"/>
    <mergeCell ref="D25:L25"/>
    <mergeCell ref="B9:N9"/>
    <mergeCell ref="E14:L14"/>
    <mergeCell ref="C60:N60"/>
    <mergeCell ref="D54:L54"/>
    <mergeCell ref="C40:L40"/>
    <mergeCell ref="D35:L35"/>
    <mergeCell ref="D27:L27"/>
    <mergeCell ref="D28:L28"/>
    <mergeCell ref="D29:L29"/>
    <mergeCell ref="D30:L30"/>
    <mergeCell ref="D31:L31"/>
    <mergeCell ref="D32:L32"/>
    <mergeCell ref="D33:L33"/>
    <mergeCell ref="C58:F58"/>
    <mergeCell ref="G58:I58"/>
    <mergeCell ref="M57:N57"/>
    <mergeCell ref="C50:N50"/>
    <mergeCell ref="D51:L51"/>
    <mergeCell ref="E15:L15"/>
    <mergeCell ref="E16:L16"/>
    <mergeCell ref="K58:L58"/>
    <mergeCell ref="C8:N8"/>
    <mergeCell ref="C46:L46"/>
    <mergeCell ref="C47:L47"/>
    <mergeCell ref="C49:N49"/>
    <mergeCell ref="C41:L41"/>
    <mergeCell ref="C42:L42"/>
    <mergeCell ref="M42:M43"/>
    <mergeCell ref="N42:N43"/>
    <mergeCell ref="C43:L43"/>
    <mergeCell ref="C44:L44"/>
    <mergeCell ref="C36:N36"/>
    <mergeCell ref="C57:I57"/>
    <mergeCell ref="K57:L57"/>
    <mergeCell ref="D52:L52"/>
    <mergeCell ref="D53:L53"/>
    <mergeCell ref="D55:L55"/>
    <mergeCell ref="B56:N56"/>
    <mergeCell ref="D34:L34"/>
    <mergeCell ref="C45:L45"/>
    <mergeCell ref="M45:M46"/>
    <mergeCell ref="N45:N46"/>
    <mergeCell ref="C38:N38"/>
    <mergeCell ref="C39:L39"/>
    <mergeCell ref="N39:N40"/>
  </mergeCells>
  <pageMargins left="0" right="0" top="0.5" bottom="0.5" header="0.3" footer="0.3"/>
  <pageSetup scale="63" fitToWidth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85" r:id="rId4" name="Option Button 61">
              <controlPr defaultSize="0" autoFill="0" autoLine="0" autoPict="0">
                <anchor moveWithCells="1">
                  <from>
                    <xdr:col>1</xdr:col>
                    <xdr:colOff>95250</xdr:colOff>
                    <xdr:row>37</xdr:row>
                    <xdr:rowOff>180975</xdr:rowOff>
                  </from>
                  <to>
                    <xdr:col>1</xdr:col>
                    <xdr:colOff>381000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5" name="Option Button 62">
              <controlPr defaultSize="0" autoFill="0" autoLine="0" autoPict="0">
                <anchor moveWithCells="1">
                  <from>
                    <xdr:col>1</xdr:col>
                    <xdr:colOff>95250</xdr:colOff>
                    <xdr:row>40</xdr:row>
                    <xdr:rowOff>238125</xdr:rowOff>
                  </from>
                  <to>
                    <xdr:col>1</xdr:col>
                    <xdr:colOff>419100</xdr:colOff>
                    <xdr:row>41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" name="Option Button 63">
              <controlPr locked="0" defaultSize="0" autoFill="0" autoLine="0" autoPict="0">
                <anchor moveWithCells="1">
                  <from>
                    <xdr:col>1</xdr:col>
                    <xdr:colOff>85725</xdr:colOff>
                    <xdr:row>43</xdr:row>
                    <xdr:rowOff>228600</xdr:rowOff>
                  </from>
                  <to>
                    <xdr:col>1</xdr:col>
                    <xdr:colOff>390525</xdr:colOff>
                    <xdr:row>44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Residential Load Calculation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Willis, Joseph</dc:creator>
  <cp:lastModifiedBy>Spoon, Kristina N.</cp:lastModifiedBy>
  <cp:lastPrinted>2019-06-21T19:15:44Z</cp:lastPrinted>
  <dcterms:created xsi:type="dcterms:W3CDTF">2017-08-07T18:58:18Z</dcterms:created>
  <dcterms:modified xsi:type="dcterms:W3CDTF">2019-08-15T19:15:42Z</dcterms:modified>
</cp:coreProperties>
</file>